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050" windowWidth="20520" windowHeight="411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Položky!$A$1:$G$30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29" i="3" l="1"/>
  <c r="BD29" i="3"/>
  <c r="BC29" i="3"/>
  <c r="BB29" i="3"/>
  <c r="BA29" i="3"/>
  <c r="G29" i="3"/>
  <c r="BE28" i="3"/>
  <c r="BD28" i="3"/>
  <c r="BC28" i="3"/>
  <c r="BB28" i="3"/>
  <c r="BA28" i="3"/>
  <c r="G28" i="3"/>
  <c r="BE27" i="3"/>
  <c r="BD27" i="3"/>
  <c r="BC27" i="3"/>
  <c r="BB27" i="3"/>
  <c r="BA27" i="3"/>
  <c r="G27" i="3"/>
  <c r="B10" i="2"/>
  <c r="A10" i="2"/>
  <c r="BE30" i="3"/>
  <c r="I10" i="2" s="1"/>
  <c r="BD30" i="3"/>
  <c r="H10" i="2" s="1"/>
  <c r="BC30" i="3"/>
  <c r="G10" i="2" s="1"/>
  <c r="BB30" i="3"/>
  <c r="F10" i="2" s="1"/>
  <c r="BA30" i="3"/>
  <c r="E10" i="2" s="1"/>
  <c r="G30" i="3"/>
  <c r="C30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E25" i="3" s="1"/>
  <c r="I9" i="2" s="1"/>
  <c r="BD21" i="3"/>
  <c r="BC21" i="3"/>
  <c r="BC25" i="3" s="1"/>
  <c r="G9" i="2" s="1"/>
  <c r="BB21" i="3"/>
  <c r="G21" i="3"/>
  <c r="BA21" i="3" s="1"/>
  <c r="BA25" i="3" s="1"/>
  <c r="E9" i="2" s="1"/>
  <c r="B9" i="2"/>
  <c r="A9" i="2"/>
  <c r="C25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E19" i="3" s="1"/>
  <c r="I8" i="2" s="1"/>
  <c r="BD16" i="3"/>
  <c r="BC16" i="3"/>
  <c r="BB16" i="3"/>
  <c r="G16" i="3"/>
  <c r="BA16" i="3" s="1"/>
  <c r="BA19" i="3" s="1"/>
  <c r="E8" i="2" s="1"/>
  <c r="B8" i="2"/>
  <c r="A8" i="2"/>
  <c r="BC19" i="3"/>
  <c r="G8" i="2" s="1"/>
  <c r="C19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14" i="3" s="1"/>
  <c r="H7" i="2" s="1"/>
  <c r="BC8" i="3"/>
  <c r="BB8" i="3"/>
  <c r="BB14" i="3" s="1"/>
  <c r="F7" i="2" s="1"/>
  <c r="G8" i="3"/>
  <c r="BA8" i="3" s="1"/>
  <c r="B7" i="2"/>
  <c r="A7" i="2"/>
  <c r="BE14" i="3"/>
  <c r="I7" i="2" s="1"/>
  <c r="BC14" i="3"/>
  <c r="G7" i="2" s="1"/>
  <c r="C14" i="3"/>
  <c r="C4" i="3"/>
  <c r="F3" i="3"/>
  <c r="C3" i="3"/>
  <c r="H17" i="2"/>
  <c r="G16" i="2"/>
  <c r="I16" i="2" s="1"/>
  <c r="C2" i="2"/>
  <c r="C1" i="2"/>
  <c r="F31" i="1"/>
  <c r="G22" i="1"/>
  <c r="G21" i="1"/>
  <c r="G8" i="1"/>
  <c r="G11" i="2" l="1"/>
  <c r="C14" i="1" s="1"/>
  <c r="BA14" i="3"/>
  <c r="E7" i="2" s="1"/>
  <c r="E11" i="2" s="1"/>
  <c r="C16" i="1" s="1"/>
  <c r="BB19" i="3"/>
  <c r="F8" i="2" s="1"/>
  <c r="F11" i="2" s="1"/>
  <c r="C17" i="1" s="1"/>
  <c r="BD19" i="3"/>
  <c r="H8" i="2" s="1"/>
  <c r="BB25" i="3"/>
  <c r="F9" i="2" s="1"/>
  <c r="BD25" i="3"/>
  <c r="H9" i="2" s="1"/>
  <c r="I11" i="2"/>
  <c r="C20" i="1" s="1"/>
  <c r="H11" i="2"/>
  <c r="C15" i="1" s="1"/>
  <c r="G14" i="3"/>
  <c r="G19" i="3"/>
  <c r="G25" i="3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<sst xmlns="http://schemas.openxmlformats.org/spreadsheetml/2006/main" count="159" uniqueCount="118">
  <si>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</si>
  <si>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</si>
  <si>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</si>
  <si>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</si>
  <si>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</si>
  <si>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</si>
  <si>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</si>
  <si>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</si>
  <si>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</si>
  <si>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</si>
  <si>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</si>
  <si>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</si>
  <si>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</si>
  <si>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</si>
  <si>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</si>
  <si>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</si>
  <si>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</si>
  <si>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</si>
  <si>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</si>
  <si>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</si>
  <si>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</si>
  <si>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</si>
  <si>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</si>
  <si>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</si>
  <si>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</si>
  <si>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</si>
  <si>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</si>
  <si>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</si>
  <si>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</si>
  <si>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</si>
  <si>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</si>
  <si>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</si>
  <si>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</si>
  <si>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</si>
  <si>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</si>
  <si>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</si>
  <si>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</si>
  <si>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</si>
  <si>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</si>
  <si>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</si>
  <si>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</si>
  <si>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</si>
  <si>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</si>
  <si>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</si>
  <si>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</si>
  <si>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</si>
  <si>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</si>
  <si>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</si>
  <si>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</si>
  <si>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</si>
  <si>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</si>
  <si>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</si>
  <si>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</si>
  <si>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</si>
  <si>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</si>
  <si>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</si>
  <si>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</si>
  <si>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</si>
  <si>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</si>
  <si>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</si>
  <si>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</si>
  <si>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</si>
  <si>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</si>
  <si>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</si>
  <si>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</si>
  <si>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</si>
  <si>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</si>
  <si>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</si>
  <si>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</si>
  <si>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IO 01 Příprava území</t>
  </si>
  <si>
    <t>112 10-0001.RAA</t>
  </si>
  <si>
    <t>Kácení stromů do 500 mm a odstranění pařezů včetně odvozu, spálení větví</t>
  </si>
  <si>
    <t>kus</t>
  </si>
  <si>
    <t>121 10-0001.RAA</t>
  </si>
  <si>
    <t>Sejmutí ornice, naložení, odvoz a uložení a mezidepoii</t>
  </si>
  <si>
    <t>m3</t>
  </si>
  <si>
    <t>130 90-0030.RAB</t>
  </si>
  <si>
    <t>Bourání konstrukcí z betonu prostého ve výkopu odvoz do 5 km, uložení na skládku</t>
  </si>
  <si>
    <t>139 60-1102.R00</t>
  </si>
  <si>
    <t>Ruční výkop jam, rýh a šachet v hornině tř. 3 obkopání kabel.šachty</t>
  </si>
  <si>
    <t>122 10-0018.RAA</t>
  </si>
  <si>
    <t xml:space="preserve">Odkopání krytí multikaálu  vč.uložení na mezisklád </t>
  </si>
  <si>
    <t>132 20-0010.RAA</t>
  </si>
  <si>
    <t>Hloubení nezapaž. rýh šířky do 60 cm v hornině 1-4 uložení na meziskládku</t>
  </si>
  <si>
    <t>63</t>
  </si>
  <si>
    <t>Podlahy a podlahové konstrukce</t>
  </si>
  <si>
    <t>631 31-5621.R00</t>
  </si>
  <si>
    <t>Mazanina betonová tl. 12 - 24 cm C 20/25  (B 25) přebetoování multikanálu</t>
  </si>
  <si>
    <t>631 31-9175.R00</t>
  </si>
  <si>
    <t xml:space="preserve">Příplatek za stržení povrchu mazaniny tl. 24 cm </t>
  </si>
  <si>
    <t>631 36-1921.RT4</t>
  </si>
  <si>
    <t>Výztuž mazanin svařovanou sítí z drátů tažených svařovaná síť - drát 6,0 mm, oka 100/100 mm</t>
  </si>
  <si>
    <t>t</t>
  </si>
  <si>
    <t>8</t>
  </si>
  <si>
    <t>Trubní vedení</t>
  </si>
  <si>
    <t>899 62-3241.R00</t>
  </si>
  <si>
    <t>Obetonování šachty betonem  vč. výztuže KARI sítí</t>
  </si>
  <si>
    <t>899 64-3111.R00</t>
  </si>
  <si>
    <t xml:space="preserve">Bednění pro obetonování potrubí v otevřeném výkopu </t>
  </si>
  <si>
    <t>m2</t>
  </si>
  <si>
    <t>899 90-9001</t>
  </si>
  <si>
    <t xml:space="preserve">Odříznutí segmentu šachty o výšce cca 250mm </t>
  </si>
  <si>
    <t>kpl</t>
  </si>
  <si>
    <t>899 10-2119.R00</t>
  </si>
  <si>
    <t xml:space="preserve">Osazení rámu poklopu </t>
  </si>
  <si>
    <t>91</t>
  </si>
  <si>
    <t>Doplňující práce na komunikaci</t>
  </si>
  <si>
    <t>919 991</t>
  </si>
  <si>
    <t xml:space="preserve">Přemístěí kamerového stožáru vč. přívodu </t>
  </si>
  <si>
    <t>919 992</t>
  </si>
  <si>
    <t xml:space="preserve">Uložení přívodu do beton. chráničky </t>
  </si>
  <si>
    <t>m</t>
  </si>
  <si>
    <t>919 993</t>
  </si>
  <si>
    <t xml:space="preserve">Zásyp opthokabelu vč. výstražného značení </t>
  </si>
  <si>
    <t>Boukalová Jarmila</t>
  </si>
  <si>
    <t>Sníž.energet.náročnosti pro vytápění věznice Příbram</t>
  </si>
  <si>
    <t>Boukalová</t>
  </si>
  <si>
    <t>listopad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</si>
</sst>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5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9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115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 t="s">
        <v>114</v>
      </c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116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74" t="s">
        <v>117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7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7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7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7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7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7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7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7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A16" sqref="A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184" t="s">
        <v>1</v>
      </c>
      <c r="B2" s="185"/>
      <c r="C2" s="74" t="str">
        <f>CONCATENATE(cisloobjektu," ",nazevobjektu)</f>
        <v xml:space="preserve"> IO 01 Příprava území</v>
      </c>
      <c r="D2" s="75"/>
      <c r="E2" s="76"/>
      <c r="F2" s="75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Položky!BA14</f>
        <v>0</v>
      </c>
      <c r="F7" s="172">
        <f>Položky!BB14</f>
        <v>0</v>
      </c>
      <c r="G7" s="172">
        <f>Položky!BC14</f>
        <v>0</v>
      </c>
      <c r="H7" s="172">
        <f>Položky!BD14</f>
        <v>0</v>
      </c>
      <c r="I7" s="173">
        <f>Položky!BE14</f>
        <v>0</v>
      </c>
    </row>
    <row r="8" spans="1:57" s="11" customFormat="1" x14ac:dyDescent="0.2">
      <c r="A8" s="170" t="str">
        <f>Položky!B15</f>
        <v>63</v>
      </c>
      <c r="B8" s="85" t="str">
        <f>Položky!C15</f>
        <v>Podlahy a podlahové konstrukce</v>
      </c>
      <c r="C8" s="86"/>
      <c r="D8" s="87"/>
      <c r="E8" s="171">
        <f>Položky!BA19</f>
        <v>0</v>
      </c>
      <c r="F8" s="172">
        <f>Položky!BB19</f>
        <v>0</v>
      </c>
      <c r="G8" s="172">
        <f>Položky!BC19</f>
        <v>0</v>
      </c>
      <c r="H8" s="172">
        <f>Položky!BD19</f>
        <v>0</v>
      </c>
      <c r="I8" s="173">
        <f>Položky!BE19</f>
        <v>0</v>
      </c>
    </row>
    <row r="9" spans="1:57" s="11" customFormat="1" x14ac:dyDescent="0.2">
      <c r="A9" s="170" t="str">
        <f>Položky!B20</f>
        <v>8</v>
      </c>
      <c r="B9" s="85" t="str">
        <f>Položky!C20</f>
        <v>Trubní vedení</v>
      </c>
      <c r="C9" s="86"/>
      <c r="D9" s="87"/>
      <c r="E9" s="171">
        <f>Položky!BA25</f>
        <v>0</v>
      </c>
      <c r="F9" s="172">
        <f>Položky!BB25</f>
        <v>0</v>
      </c>
      <c r="G9" s="172">
        <f>Položky!BC25</f>
        <v>0</v>
      </c>
      <c r="H9" s="172">
        <f>Položky!BD25</f>
        <v>0</v>
      </c>
      <c r="I9" s="173">
        <f>Položky!BE25</f>
        <v>0</v>
      </c>
    </row>
    <row r="10" spans="1:57" s="11" customFormat="1" ht="13.5" thickBot="1" x14ac:dyDescent="0.25">
      <c r="A10" s="170" t="str">
        <f>Položky!B26</f>
        <v>91</v>
      </c>
      <c r="B10" s="85" t="str">
        <f>Položky!C26</f>
        <v>Doplňující práce na komunikaci</v>
      </c>
      <c r="C10" s="86"/>
      <c r="D10" s="87"/>
      <c r="E10" s="171">
        <f>Položky!BA30</f>
        <v>0</v>
      </c>
      <c r="F10" s="172">
        <f>Položky!BB30</f>
        <v>0</v>
      </c>
      <c r="G10" s="172">
        <f>Položky!BC30</f>
        <v>0</v>
      </c>
      <c r="H10" s="172">
        <f>Položky!BD30</f>
        <v>0</v>
      </c>
      <c r="I10" s="173">
        <f>Položky!BE30</f>
        <v>0</v>
      </c>
    </row>
    <row r="11" spans="1:57" s="93" customFormat="1" ht="13.5" thickBot="1" x14ac:dyDescent="0.25">
      <c r="A11" s="88"/>
      <c r="B11" s="80" t="s">
        <v>50</v>
      </c>
      <c r="C11" s="80"/>
      <c r="D11" s="89"/>
      <c r="E11" s="90">
        <f>SUM(E7:E10)</f>
        <v>0</v>
      </c>
      <c r="F11" s="91">
        <f>SUM(F7:F10)</f>
        <v>0</v>
      </c>
      <c r="G11" s="91">
        <f>SUM(G7:G10)</f>
        <v>0</v>
      </c>
      <c r="H11" s="91">
        <f>SUM(H7:H10)</f>
        <v>0</v>
      </c>
      <c r="I11" s="92">
        <f>SUM(I7:I10)</f>
        <v>0</v>
      </c>
    </row>
    <row r="12" spans="1:57" x14ac:dyDescent="0.2">
      <c r="A12" s="86"/>
      <c r="B12" s="86"/>
      <c r="C12" s="86"/>
      <c r="D12" s="86"/>
      <c r="E12" s="86"/>
      <c r="F12" s="86"/>
      <c r="G12" s="86"/>
      <c r="H12" s="86"/>
      <c r="I12" s="86"/>
    </row>
    <row r="13" spans="1:57" ht="19.5" customHeight="1" x14ac:dyDescent="0.25">
      <c r="A13" s="94" t="s">
        <v>51</v>
      </c>
      <c r="B13" s="94"/>
      <c r="C13" s="94"/>
      <c r="D13" s="94"/>
      <c r="E13" s="94"/>
      <c r="F13" s="94"/>
      <c r="G13" s="95"/>
      <c r="H13" s="94"/>
      <c r="I13" s="94"/>
      <c r="BA13" s="30"/>
      <c r="BB13" s="30"/>
      <c r="BC13" s="30"/>
      <c r="BD13" s="30"/>
      <c r="BE13" s="30"/>
    </row>
    <row r="14" spans="1:57" ht="13.5" thickBot="1" x14ac:dyDescent="0.25">
      <c r="A14" s="96"/>
      <c r="B14" s="96"/>
      <c r="C14" s="96"/>
      <c r="D14" s="96"/>
      <c r="E14" s="96"/>
      <c r="F14" s="96"/>
      <c r="G14" s="96"/>
      <c r="H14" s="96"/>
      <c r="I14" s="96"/>
    </row>
    <row r="15" spans="1:57" x14ac:dyDescent="0.2">
      <c r="A15" s="97" t="s">
        <v>52</v>
      </c>
      <c r="B15" s="98"/>
      <c r="C15" s="98"/>
      <c r="D15" s="99"/>
      <c r="E15" s="100" t="s">
        <v>53</v>
      </c>
      <c r="F15" s="101" t="s">
        <v>54</v>
      </c>
      <c r="G15" s="102" t="s">
        <v>55</v>
      </c>
      <c r="H15" s="103"/>
      <c r="I15" s="104" t="s">
        <v>53</v>
      </c>
    </row>
    <row r="16" spans="1:57" x14ac:dyDescent="0.2">
      <c r="A16" s="105"/>
      <c r="B16" s="106"/>
      <c r="C16" s="106"/>
      <c r="D16" s="107"/>
      <c r="E16" s="108"/>
      <c r="F16" s="109"/>
      <c r="G16" s="110">
        <f>CHOOSE(BA16+1,HSV+PSV,HSV+PSV+Mont,HSV+PSV+Dodavka+Mont,HSV,PSV,Mont,Dodavka,Mont+Dodavka,0)</f>
        <v>0</v>
      </c>
      <c r="H16" s="111"/>
      <c r="I16" s="112">
        <f>E16+F16*G16/100</f>
        <v>0</v>
      </c>
      <c r="BA16">
        <v>8</v>
      </c>
    </row>
    <row r="17" spans="1:9" ht="13.5" thickBot="1" x14ac:dyDescent="0.25">
      <c r="A17" s="113"/>
      <c r="B17" s="114" t="s">
        <v>56</v>
      </c>
      <c r="C17" s="115"/>
      <c r="D17" s="116"/>
      <c r="E17" s="117"/>
      <c r="F17" s="118"/>
      <c r="G17" s="118"/>
      <c r="H17" s="188">
        <f>SUM(H16:H16)</f>
        <v>0</v>
      </c>
      <c r="I17" s="189"/>
    </row>
    <row r="18" spans="1:9" x14ac:dyDescent="0.2">
      <c r="A18" s="96"/>
      <c r="B18" s="96"/>
      <c r="C18" s="96"/>
      <c r="D18" s="96"/>
      <c r="E18" s="96"/>
      <c r="F18" s="96"/>
      <c r="G18" s="96"/>
      <c r="H18" s="96"/>
      <c r="I18" s="96"/>
    </row>
    <row r="19" spans="1:9" x14ac:dyDescent="0.2">
      <c r="B19" s="93"/>
      <c r="F19" s="119"/>
      <c r="G19" s="120"/>
      <c r="H19" s="120"/>
      <c r="I19" s="121"/>
    </row>
    <row r="20" spans="1:9" x14ac:dyDescent="0.2">
      <c r="F20" s="119"/>
      <c r="G20" s="120"/>
      <c r="H20" s="120"/>
      <c r="I20" s="121"/>
    </row>
    <row r="21" spans="1:9" x14ac:dyDescent="0.2">
      <c r="F21" s="119"/>
      <c r="G21" s="120"/>
      <c r="H21" s="120"/>
      <c r="I21" s="121"/>
    </row>
    <row r="22" spans="1:9" x14ac:dyDescent="0.2">
      <c r="F22" s="119"/>
      <c r="G22" s="120"/>
      <c r="H22" s="120"/>
      <c r="I22" s="121"/>
    </row>
    <row r="23" spans="1:9" x14ac:dyDescent="0.2">
      <c r="F23" s="119"/>
      <c r="G23" s="120"/>
      <c r="H23" s="120"/>
      <c r="I23" s="121"/>
    </row>
    <row r="24" spans="1:9" x14ac:dyDescent="0.2">
      <c r="F24" s="119"/>
      <c r="G24" s="120"/>
      <c r="H24" s="120"/>
      <c r="I24" s="121"/>
    </row>
    <row r="25" spans="1:9" x14ac:dyDescent="0.2">
      <c r="F25" s="119"/>
      <c r="G25" s="120"/>
      <c r="H25" s="120"/>
      <c r="I25" s="121"/>
    </row>
    <row r="26" spans="1:9" x14ac:dyDescent="0.2">
      <c r="F26" s="119"/>
      <c r="G26" s="120"/>
      <c r="H26" s="120"/>
      <c r="I26" s="121"/>
    </row>
    <row r="27" spans="1:9" x14ac:dyDescent="0.2">
      <c r="F27" s="119"/>
      <c r="G27" s="120"/>
      <c r="H27" s="120"/>
      <c r="I27" s="121"/>
    </row>
    <row r="28" spans="1:9" x14ac:dyDescent="0.2">
      <c r="F28" s="119"/>
      <c r="G28" s="120"/>
      <c r="H28" s="120"/>
      <c r="I28" s="121"/>
    </row>
    <row r="29" spans="1:9" x14ac:dyDescent="0.2">
      <c r="F29" s="119"/>
      <c r="G29" s="120"/>
      <c r="H29" s="120"/>
      <c r="I29" s="121"/>
    </row>
    <row r="30" spans="1:9" x14ac:dyDescent="0.2">
      <c r="F30" s="119"/>
      <c r="G30" s="120"/>
      <c r="H30" s="120"/>
      <c r="I30" s="121"/>
    </row>
    <row r="31" spans="1:9" x14ac:dyDescent="0.2">
      <c r="F31" s="119"/>
      <c r="G31" s="120"/>
      <c r="H31" s="120"/>
      <c r="I31" s="121"/>
    </row>
    <row r="32" spans="1:9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3"/>
  <sheetViews>
    <sheetView showGridLines="0" showZeros="0" tabSelected="1" topLeftCell="A7" zoomScaleNormal="100" workbookViewId="0">
      <selection activeCell="F9" sqref="F8:F30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64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191" t="s">
        <v>5</v>
      </c>
      <c r="B3" s="192"/>
      <c r="C3" s="127" t="str">
        <f>CONCATENATE(cislostavby," ",nazevstavby)</f>
        <v xml:space="preserve"> Sníž.energet.náročnosti pro vytápění věznice Příbram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193" t="s">
        <v>1</v>
      </c>
      <c r="B4" s="194"/>
      <c r="C4" s="132" t="str">
        <f>CONCATENATE(cisloobjektu," ",nazevobjektu)</f>
        <v xml:space="preserve"> IO 01 Příprava území</v>
      </c>
      <c r="D4" s="133"/>
      <c r="E4" s="195"/>
      <c r="F4" s="195"/>
      <c r="G4" s="196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ht="22.5" x14ac:dyDescent="0.2">
      <c r="A8" s="150">
        <v>1</v>
      </c>
      <c r="B8" s="151" t="s">
        <v>70</v>
      </c>
      <c r="C8" s="152" t="s">
        <v>71</v>
      </c>
      <c r="D8" s="153" t="s">
        <v>72</v>
      </c>
      <c r="E8" s="154">
        <v>3</v>
      </c>
      <c r="F8" s="154"/>
      <c r="G8" s="155">
        <f t="shared" ref="G8:G13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3" si="1">IF(AZ8=1,G8,0)</f>
        <v>0</v>
      </c>
      <c r="BB8" s="122">
        <f t="shared" ref="BB8:BB13" si="2">IF(AZ8=2,G8,0)</f>
        <v>0</v>
      </c>
      <c r="BC8" s="122">
        <f t="shared" ref="BC8:BC13" si="3">IF(AZ8=3,G8,0)</f>
        <v>0</v>
      </c>
      <c r="BD8" s="122">
        <f t="shared" ref="BD8:BD13" si="4">IF(AZ8=4,G8,0)</f>
        <v>0</v>
      </c>
      <c r="BE8" s="122">
        <f t="shared" ref="BE8:BE13" si="5">IF(AZ8=5,G8,0)</f>
        <v>0</v>
      </c>
      <c r="CZ8" s="122">
        <v>3.0000000000000001E-3</v>
      </c>
    </row>
    <row r="9" spans="1:104" x14ac:dyDescent="0.2">
      <c r="A9" s="150">
        <v>2</v>
      </c>
      <c r="B9" s="151" t="s">
        <v>73</v>
      </c>
      <c r="C9" s="152" t="s">
        <v>74</v>
      </c>
      <c r="D9" s="153" t="s">
        <v>75</v>
      </c>
      <c r="E9" s="154">
        <v>199.6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0</v>
      </c>
    </row>
    <row r="10" spans="1:104" ht="22.5" x14ac:dyDescent="0.2">
      <c r="A10" s="150">
        <v>3</v>
      </c>
      <c r="B10" s="151" t="s">
        <v>76</v>
      </c>
      <c r="C10" s="152" t="s">
        <v>77</v>
      </c>
      <c r="D10" s="153" t="s">
        <v>75</v>
      </c>
      <c r="E10" s="154">
        <v>9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0</v>
      </c>
    </row>
    <row r="11" spans="1:104" ht="22.5" x14ac:dyDescent="0.2">
      <c r="A11" s="150">
        <v>4</v>
      </c>
      <c r="B11" s="151" t="s">
        <v>78</v>
      </c>
      <c r="C11" s="152" t="s">
        <v>79</v>
      </c>
      <c r="D11" s="153" t="s">
        <v>75</v>
      </c>
      <c r="E11" s="154">
        <v>3.2</v>
      </c>
      <c r="F11" s="154"/>
      <c r="G11" s="155">
        <f t="shared" si="0"/>
        <v>0</v>
      </c>
      <c r="O11" s="149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 x14ac:dyDescent="0.2">
      <c r="A12" s="150">
        <v>5</v>
      </c>
      <c r="B12" s="151" t="s">
        <v>80</v>
      </c>
      <c r="C12" s="152" t="s">
        <v>81</v>
      </c>
      <c r="D12" s="153" t="s">
        <v>75</v>
      </c>
      <c r="E12" s="154">
        <v>35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 ht="22.5" x14ac:dyDescent="0.2">
      <c r="A13" s="150">
        <v>6</v>
      </c>
      <c r="B13" s="151" t="s">
        <v>82</v>
      </c>
      <c r="C13" s="152" t="s">
        <v>83</v>
      </c>
      <c r="D13" s="153" t="s">
        <v>75</v>
      </c>
      <c r="E13" s="154">
        <v>13.68</v>
      </c>
      <c r="F13" s="154"/>
      <c r="G13" s="155">
        <f t="shared" si="0"/>
        <v>0</v>
      </c>
      <c r="O13" s="149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x14ac:dyDescent="0.2">
      <c r="A14" s="156"/>
      <c r="B14" s="157" t="s">
        <v>68</v>
      </c>
      <c r="C14" s="158" t="str">
        <f>CONCATENATE(B7," ",C7)</f>
        <v>1 Zemní práce</v>
      </c>
      <c r="D14" s="156"/>
      <c r="E14" s="159"/>
      <c r="F14" s="159"/>
      <c r="G14" s="160">
        <f>SUM(G7:G13)</f>
        <v>0</v>
      </c>
      <c r="O14" s="149">
        <v>4</v>
      </c>
      <c r="BA14" s="161">
        <f>SUM(BA7:BA13)</f>
        <v>0</v>
      </c>
      <c r="BB14" s="161">
        <f>SUM(BB7:BB13)</f>
        <v>0</v>
      </c>
      <c r="BC14" s="161">
        <f>SUM(BC7:BC13)</f>
        <v>0</v>
      </c>
      <c r="BD14" s="161">
        <f>SUM(BD7:BD13)</f>
        <v>0</v>
      </c>
      <c r="BE14" s="161">
        <f>SUM(BE7:BE13)</f>
        <v>0</v>
      </c>
    </row>
    <row r="15" spans="1:104" x14ac:dyDescent="0.2">
      <c r="A15" s="142" t="s">
        <v>65</v>
      </c>
      <c r="B15" s="143" t="s">
        <v>84</v>
      </c>
      <c r="C15" s="144" t="s">
        <v>85</v>
      </c>
      <c r="D15" s="145"/>
      <c r="E15" s="146"/>
      <c r="F15" s="146"/>
      <c r="G15" s="147"/>
      <c r="H15" s="148"/>
      <c r="I15" s="148"/>
      <c r="O15" s="149">
        <v>1</v>
      </c>
    </row>
    <row r="16" spans="1:104" ht="22.5" x14ac:dyDescent="0.2">
      <c r="A16" s="150">
        <v>7</v>
      </c>
      <c r="B16" s="151" t="s">
        <v>86</v>
      </c>
      <c r="C16" s="152" t="s">
        <v>87</v>
      </c>
      <c r="D16" s="153" t="s">
        <v>75</v>
      </c>
      <c r="E16" s="154">
        <v>7.2</v>
      </c>
      <c r="F16" s="154"/>
      <c r="G16" s="155">
        <f>E16*F16</f>
        <v>0</v>
      </c>
      <c r="O16" s="149">
        <v>2</v>
      </c>
      <c r="AA16" s="122">
        <v>12</v>
      </c>
      <c r="AB16" s="122">
        <v>0</v>
      </c>
      <c r="AC16" s="122">
        <v>7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2.42198</v>
      </c>
    </row>
    <row r="17" spans="1:104" x14ac:dyDescent="0.2">
      <c r="A17" s="150">
        <v>8</v>
      </c>
      <c r="B17" s="151" t="s">
        <v>88</v>
      </c>
      <c r="C17" s="152" t="s">
        <v>89</v>
      </c>
      <c r="D17" s="153" t="s">
        <v>75</v>
      </c>
      <c r="E17" s="154">
        <v>7.2</v>
      </c>
      <c r="F17" s="154"/>
      <c r="G17" s="155">
        <f>E17*F17</f>
        <v>0</v>
      </c>
      <c r="O17" s="149">
        <v>2</v>
      </c>
      <c r="AA17" s="122">
        <v>12</v>
      </c>
      <c r="AB17" s="122">
        <v>0</v>
      </c>
      <c r="AC17" s="122">
        <v>8</v>
      </c>
      <c r="AZ17" s="122">
        <v>1</v>
      </c>
      <c r="BA17" s="122">
        <f>IF(AZ17=1,G17,0)</f>
        <v>0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</v>
      </c>
    </row>
    <row r="18" spans="1:104" ht="22.5" x14ac:dyDescent="0.2">
      <c r="A18" s="150">
        <v>9</v>
      </c>
      <c r="B18" s="151" t="s">
        <v>90</v>
      </c>
      <c r="C18" s="152" t="s">
        <v>91</v>
      </c>
      <c r="D18" s="153" t="s">
        <v>92</v>
      </c>
      <c r="E18" s="154">
        <v>0.21129999999999999</v>
      </c>
      <c r="F18" s="154"/>
      <c r="G18" s="155">
        <f>E18*F18</f>
        <v>0</v>
      </c>
      <c r="O18" s="149">
        <v>2</v>
      </c>
      <c r="AA18" s="122">
        <v>12</v>
      </c>
      <c r="AB18" s="122">
        <v>0</v>
      </c>
      <c r="AC18" s="122">
        <v>9</v>
      </c>
      <c r="AZ18" s="122">
        <v>1</v>
      </c>
      <c r="BA18" s="122">
        <f>IF(AZ18=1,G18,0)</f>
        <v>0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1.0662499999999999</v>
      </c>
    </row>
    <row r="19" spans="1:104" x14ac:dyDescent="0.2">
      <c r="A19" s="156"/>
      <c r="B19" s="157" t="s">
        <v>68</v>
      </c>
      <c r="C19" s="158" t="str">
        <f>CONCATENATE(B15," ",C15)</f>
        <v>63 Podlahy a podlahové konstrukce</v>
      </c>
      <c r="D19" s="156"/>
      <c r="E19" s="159"/>
      <c r="F19" s="159"/>
      <c r="G19" s="160">
        <f>SUM(G15:G18)</f>
        <v>0</v>
      </c>
      <c r="O19" s="149">
        <v>4</v>
      </c>
      <c r="BA19" s="161">
        <f>SUM(BA15:BA18)</f>
        <v>0</v>
      </c>
      <c r="BB19" s="161">
        <f>SUM(BB15:BB18)</f>
        <v>0</v>
      </c>
      <c r="BC19" s="161">
        <f>SUM(BC15:BC18)</f>
        <v>0</v>
      </c>
      <c r="BD19" s="161">
        <f>SUM(BD15:BD18)</f>
        <v>0</v>
      </c>
      <c r="BE19" s="161">
        <f>SUM(BE15:BE18)</f>
        <v>0</v>
      </c>
    </row>
    <row r="20" spans="1:104" x14ac:dyDescent="0.2">
      <c r="A20" s="142" t="s">
        <v>65</v>
      </c>
      <c r="B20" s="143" t="s">
        <v>93</v>
      </c>
      <c r="C20" s="144" t="s">
        <v>94</v>
      </c>
      <c r="D20" s="145"/>
      <c r="E20" s="146"/>
      <c r="F20" s="146"/>
      <c r="G20" s="147"/>
      <c r="H20" s="148"/>
      <c r="I20" s="148"/>
      <c r="O20" s="149">
        <v>1</v>
      </c>
    </row>
    <row r="21" spans="1:104" x14ac:dyDescent="0.2">
      <c r="A21" s="150">
        <v>10</v>
      </c>
      <c r="B21" s="151" t="s">
        <v>95</v>
      </c>
      <c r="C21" s="152" t="s">
        <v>96</v>
      </c>
      <c r="D21" s="153" t="s">
        <v>75</v>
      </c>
      <c r="E21" s="154">
        <v>3.2</v>
      </c>
      <c r="F21" s="154"/>
      <c r="G21" s="155">
        <f>E21*F21</f>
        <v>0</v>
      </c>
      <c r="O21" s="149">
        <v>2</v>
      </c>
      <c r="AA21" s="122">
        <v>12</v>
      </c>
      <c r="AB21" s="122">
        <v>0</v>
      </c>
      <c r="AC21" s="122">
        <v>10</v>
      </c>
      <c r="AZ21" s="122">
        <v>1</v>
      </c>
      <c r="BA21" s="122">
        <f>IF(AZ21=1,G21,0)</f>
        <v>0</v>
      </c>
      <c r="BB21" s="122">
        <f>IF(AZ21=2,G21,0)</f>
        <v>0</v>
      </c>
      <c r="BC21" s="122">
        <f>IF(AZ21=3,G21,0)</f>
        <v>0</v>
      </c>
      <c r="BD21" s="122">
        <f>IF(AZ21=4,G21,0)</f>
        <v>0</v>
      </c>
      <c r="BE21" s="122">
        <f>IF(AZ21=5,G21,0)</f>
        <v>0</v>
      </c>
      <c r="CZ21" s="122">
        <v>2.3785500000000002</v>
      </c>
    </row>
    <row r="22" spans="1:104" x14ac:dyDescent="0.2">
      <c r="A22" s="150">
        <v>11</v>
      </c>
      <c r="B22" s="151" t="s">
        <v>97</v>
      </c>
      <c r="C22" s="152" t="s">
        <v>98</v>
      </c>
      <c r="D22" s="153" t="s">
        <v>99</v>
      </c>
      <c r="E22" s="154">
        <v>16</v>
      </c>
      <c r="F22" s="154"/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11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4.1799999999999997E-3</v>
      </c>
    </row>
    <row r="23" spans="1:104" x14ac:dyDescent="0.2">
      <c r="A23" s="150">
        <v>12</v>
      </c>
      <c r="B23" s="151" t="s">
        <v>100</v>
      </c>
      <c r="C23" s="152" t="s">
        <v>101</v>
      </c>
      <c r="D23" s="153" t="s">
        <v>102</v>
      </c>
      <c r="E23" s="154">
        <v>1</v>
      </c>
      <c r="F23" s="154"/>
      <c r="G23" s="155">
        <f>E23*F23</f>
        <v>0</v>
      </c>
      <c r="O23" s="149">
        <v>2</v>
      </c>
      <c r="AA23" s="122">
        <v>12</v>
      </c>
      <c r="AB23" s="122">
        <v>0</v>
      </c>
      <c r="AC23" s="122">
        <v>12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 x14ac:dyDescent="0.2">
      <c r="A24" s="150">
        <v>13</v>
      </c>
      <c r="B24" s="151" t="s">
        <v>103</v>
      </c>
      <c r="C24" s="152" t="s">
        <v>104</v>
      </c>
      <c r="D24" s="153" t="s">
        <v>72</v>
      </c>
      <c r="E24" s="154">
        <v>1</v>
      </c>
      <c r="F24" s="154"/>
      <c r="G24" s="155">
        <f>E24*F24</f>
        <v>0</v>
      </c>
      <c r="O24" s="149">
        <v>2</v>
      </c>
      <c r="AA24" s="122">
        <v>12</v>
      </c>
      <c r="AB24" s="122">
        <v>0</v>
      </c>
      <c r="AC24" s="122">
        <v>13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7.0200000000000002E-3</v>
      </c>
    </row>
    <row r="25" spans="1:104" x14ac:dyDescent="0.2">
      <c r="A25" s="156"/>
      <c r="B25" s="157" t="s">
        <v>68</v>
      </c>
      <c r="C25" s="158" t="str">
        <f>CONCATENATE(B20," ",C20)</f>
        <v>8 Trubní vedení</v>
      </c>
      <c r="D25" s="156"/>
      <c r="E25" s="159"/>
      <c r="F25" s="159"/>
      <c r="G25" s="160">
        <f>SUM(G20:G24)</f>
        <v>0</v>
      </c>
      <c r="O25" s="149">
        <v>4</v>
      </c>
      <c r="BA25" s="161">
        <f>SUM(BA20:BA24)</f>
        <v>0</v>
      </c>
      <c r="BB25" s="161">
        <f>SUM(BB20:BB24)</f>
        <v>0</v>
      </c>
      <c r="BC25" s="161">
        <f>SUM(BC20:BC24)</f>
        <v>0</v>
      </c>
      <c r="BD25" s="161">
        <f>SUM(BD20:BD24)</f>
        <v>0</v>
      </c>
      <c r="BE25" s="161">
        <f>SUM(BE20:BE24)</f>
        <v>0</v>
      </c>
    </row>
    <row r="26" spans="1:104" x14ac:dyDescent="0.2">
      <c r="A26" s="142" t="s">
        <v>65</v>
      </c>
      <c r="B26" s="143" t="s">
        <v>105</v>
      </c>
      <c r="C26" s="144" t="s">
        <v>106</v>
      </c>
      <c r="D26" s="145"/>
      <c r="E26" s="146"/>
      <c r="F26" s="146"/>
      <c r="G26" s="147"/>
      <c r="H26" s="148"/>
      <c r="I26" s="148"/>
      <c r="O26" s="149">
        <v>1</v>
      </c>
    </row>
    <row r="27" spans="1:104" x14ac:dyDescent="0.2">
      <c r="A27" s="150">
        <v>14</v>
      </c>
      <c r="B27" s="151" t="s">
        <v>107</v>
      </c>
      <c r="C27" s="152" t="s">
        <v>108</v>
      </c>
      <c r="D27" s="153" t="s">
        <v>102</v>
      </c>
      <c r="E27" s="154">
        <v>1</v>
      </c>
      <c r="F27" s="154"/>
      <c r="G27" s="155">
        <f>E27*F27</f>
        <v>0</v>
      </c>
      <c r="O27" s="149">
        <v>2</v>
      </c>
      <c r="AA27" s="122">
        <v>12</v>
      </c>
      <c r="AB27" s="122">
        <v>0</v>
      </c>
      <c r="AC27" s="122">
        <v>14</v>
      </c>
      <c r="AZ27" s="122">
        <v>1</v>
      </c>
      <c r="BA27" s="122">
        <f>IF(AZ27=1,G27,0)</f>
        <v>0</v>
      </c>
      <c r="BB27" s="122">
        <f>IF(AZ27=2,G27,0)</f>
        <v>0</v>
      </c>
      <c r="BC27" s="122">
        <f>IF(AZ27=3,G27,0)</f>
        <v>0</v>
      </c>
      <c r="BD27" s="122">
        <f>IF(AZ27=4,G27,0)</f>
        <v>0</v>
      </c>
      <c r="BE27" s="122">
        <f>IF(AZ27=5,G27,0)</f>
        <v>0</v>
      </c>
      <c r="CZ27" s="122">
        <v>0</v>
      </c>
    </row>
    <row r="28" spans="1:104" x14ac:dyDescent="0.2">
      <c r="A28" s="150">
        <v>15</v>
      </c>
      <c r="B28" s="151" t="s">
        <v>109</v>
      </c>
      <c r="C28" s="152" t="s">
        <v>110</v>
      </c>
      <c r="D28" s="153" t="s">
        <v>111</v>
      </c>
      <c r="E28" s="154">
        <v>10</v>
      </c>
      <c r="F28" s="154"/>
      <c r="G28" s="155">
        <f>E28*F28</f>
        <v>0</v>
      </c>
      <c r="O28" s="149">
        <v>2</v>
      </c>
      <c r="AA28" s="122">
        <v>12</v>
      </c>
      <c r="AB28" s="122">
        <v>0</v>
      </c>
      <c r="AC28" s="122">
        <v>15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</v>
      </c>
    </row>
    <row r="29" spans="1:104" x14ac:dyDescent="0.2">
      <c r="A29" s="150">
        <v>16</v>
      </c>
      <c r="B29" s="151" t="s">
        <v>112</v>
      </c>
      <c r="C29" s="152" t="s">
        <v>113</v>
      </c>
      <c r="D29" s="153" t="s">
        <v>111</v>
      </c>
      <c r="E29" s="154">
        <v>25</v>
      </c>
      <c r="F29" s="154"/>
      <c r="G29" s="155">
        <f>E29*F29</f>
        <v>0</v>
      </c>
      <c r="O29" s="149">
        <v>2</v>
      </c>
      <c r="AA29" s="122">
        <v>12</v>
      </c>
      <c r="AB29" s="122">
        <v>0</v>
      </c>
      <c r="AC29" s="122">
        <v>16</v>
      </c>
      <c r="AZ29" s="122">
        <v>1</v>
      </c>
      <c r="BA29" s="122">
        <f>IF(AZ29=1,G29,0)</f>
        <v>0</v>
      </c>
      <c r="BB29" s="122">
        <f>IF(AZ29=2,G29,0)</f>
        <v>0</v>
      </c>
      <c r="BC29" s="122">
        <f>IF(AZ29=3,G29,0)</f>
        <v>0</v>
      </c>
      <c r="BD29" s="122">
        <f>IF(AZ29=4,G29,0)</f>
        <v>0</v>
      </c>
      <c r="BE29" s="122">
        <f>IF(AZ29=5,G29,0)</f>
        <v>0</v>
      </c>
      <c r="CZ29" s="122">
        <v>0</v>
      </c>
    </row>
    <row r="30" spans="1:104" x14ac:dyDescent="0.2">
      <c r="A30" s="156"/>
      <c r="B30" s="157" t="s">
        <v>68</v>
      </c>
      <c r="C30" s="158" t="str">
        <f>CONCATENATE(B26," ",C26)</f>
        <v>91 Doplňující práce na komunikaci</v>
      </c>
      <c r="D30" s="156"/>
      <c r="E30" s="159"/>
      <c r="F30" s="159"/>
      <c r="G30" s="160">
        <f>SUM(G26:G29)</f>
        <v>0</v>
      </c>
      <c r="O30" s="149">
        <v>4</v>
      </c>
      <c r="BA30" s="161">
        <f>SUM(BA26:BA29)</f>
        <v>0</v>
      </c>
      <c r="BB30" s="161">
        <f>SUM(BB26:BB29)</f>
        <v>0</v>
      </c>
      <c r="BC30" s="161">
        <f>SUM(BC26:BC29)</f>
        <v>0</v>
      </c>
      <c r="BD30" s="161">
        <f>SUM(BD26:BD29)</f>
        <v>0</v>
      </c>
      <c r="BE30" s="161">
        <f>SUM(BE26:BE29)</f>
        <v>0</v>
      </c>
    </row>
    <row r="31" spans="1:104" x14ac:dyDescent="0.2">
      <c r="A31" s="123"/>
      <c r="B31" s="123"/>
      <c r="C31" s="123"/>
      <c r="D31" s="123"/>
      <c r="E31" s="123"/>
      <c r="F31" s="123"/>
      <c r="G31" s="123"/>
    </row>
    <row r="32" spans="1:104" x14ac:dyDescent="0.2">
      <c r="E32" s="122"/>
    </row>
    <row r="33" spans="5:5" x14ac:dyDescent="0.2">
      <c r="E33" s="122"/>
    </row>
    <row r="34" spans="5:5" x14ac:dyDescent="0.2">
      <c r="E34" s="122"/>
    </row>
    <row r="35" spans="5:5" x14ac:dyDescent="0.2">
      <c r="E35" s="122"/>
    </row>
    <row r="36" spans="5:5" x14ac:dyDescent="0.2">
      <c r="E36" s="122"/>
    </row>
    <row r="37" spans="5:5" x14ac:dyDescent="0.2">
      <c r="E37" s="122"/>
    </row>
    <row r="38" spans="5:5" x14ac:dyDescent="0.2">
      <c r="E38" s="122"/>
    </row>
    <row r="39" spans="5:5" x14ac:dyDescent="0.2">
      <c r="E39" s="122"/>
    </row>
    <row r="40" spans="5:5" x14ac:dyDescent="0.2">
      <c r="E40" s="122"/>
    </row>
    <row r="41" spans="5:5" x14ac:dyDescent="0.2">
      <c r="E41" s="122"/>
    </row>
    <row r="42" spans="5:5" x14ac:dyDescent="0.2">
      <c r="E42" s="122"/>
    </row>
    <row r="43" spans="5:5" x14ac:dyDescent="0.2">
      <c r="E43" s="122"/>
    </row>
    <row r="44" spans="5:5" x14ac:dyDescent="0.2">
      <c r="E44" s="122"/>
    </row>
    <row r="45" spans="5:5" x14ac:dyDescent="0.2">
      <c r="E45" s="122"/>
    </row>
    <row r="46" spans="5:5" x14ac:dyDescent="0.2">
      <c r="E46" s="122"/>
    </row>
    <row r="47" spans="5:5" x14ac:dyDescent="0.2">
      <c r="E47" s="122"/>
    </row>
    <row r="48" spans="5:5" x14ac:dyDescent="0.2">
      <c r="E48" s="122"/>
    </row>
    <row r="49" spans="1:7" x14ac:dyDescent="0.2">
      <c r="E49" s="122"/>
    </row>
    <row r="50" spans="1:7" x14ac:dyDescent="0.2">
      <c r="E50" s="122"/>
    </row>
    <row r="51" spans="1:7" x14ac:dyDescent="0.2">
      <c r="E51" s="122"/>
    </row>
    <row r="52" spans="1:7" x14ac:dyDescent="0.2">
      <c r="E52" s="122"/>
    </row>
    <row r="53" spans="1:7" x14ac:dyDescent="0.2">
      <c r="E53" s="122"/>
    </row>
    <row r="54" spans="1:7" x14ac:dyDescent="0.2">
      <c r="A54" s="162"/>
      <c r="B54" s="162"/>
      <c r="C54" s="162"/>
      <c r="D54" s="162"/>
      <c r="E54" s="162"/>
      <c r="F54" s="162"/>
      <c r="G54" s="162"/>
    </row>
    <row r="55" spans="1:7" x14ac:dyDescent="0.2">
      <c r="A55" s="162"/>
      <c r="B55" s="162"/>
      <c r="C55" s="162"/>
      <c r="D55" s="162"/>
      <c r="E55" s="162"/>
      <c r="F55" s="162"/>
      <c r="G55" s="162"/>
    </row>
    <row r="56" spans="1:7" x14ac:dyDescent="0.2">
      <c r="A56" s="162"/>
      <c r="B56" s="162"/>
      <c r="C56" s="162"/>
      <c r="D56" s="162"/>
      <c r="E56" s="162"/>
      <c r="F56" s="162"/>
      <c r="G56" s="162"/>
    </row>
    <row r="57" spans="1:7" x14ac:dyDescent="0.2">
      <c r="A57" s="162"/>
      <c r="B57" s="162"/>
      <c r="C57" s="162"/>
      <c r="D57" s="162"/>
      <c r="E57" s="162"/>
      <c r="F57" s="162"/>
      <c r="G57" s="162"/>
    </row>
    <row r="58" spans="1:7" x14ac:dyDescent="0.2">
      <c r="E58" s="122"/>
    </row>
    <row r="59" spans="1:7" x14ac:dyDescent="0.2">
      <c r="E59" s="122"/>
    </row>
    <row r="60" spans="1:7" x14ac:dyDescent="0.2">
      <c r="E60" s="122"/>
    </row>
    <row r="61" spans="1:7" x14ac:dyDescent="0.2">
      <c r="E61" s="122"/>
    </row>
    <row r="62" spans="1:7" x14ac:dyDescent="0.2">
      <c r="E62" s="122"/>
    </row>
    <row r="63" spans="1:7" x14ac:dyDescent="0.2">
      <c r="E63" s="122"/>
    </row>
    <row r="64" spans="1:7" x14ac:dyDescent="0.2">
      <c r="E64" s="122"/>
    </row>
    <row r="65" spans="5:5" x14ac:dyDescent="0.2">
      <c r="E65" s="122"/>
    </row>
    <row r="66" spans="5:5" x14ac:dyDescent="0.2">
      <c r="E66" s="122"/>
    </row>
    <row r="67" spans="5:5" x14ac:dyDescent="0.2">
      <c r="E67" s="122"/>
    </row>
    <row r="68" spans="5:5" x14ac:dyDescent="0.2">
      <c r="E68" s="122"/>
    </row>
    <row r="69" spans="5:5" x14ac:dyDescent="0.2">
      <c r="E69" s="122"/>
    </row>
    <row r="70" spans="5:5" x14ac:dyDescent="0.2">
      <c r="E70" s="122"/>
    </row>
    <row r="71" spans="5:5" x14ac:dyDescent="0.2">
      <c r="E71" s="122"/>
    </row>
    <row r="72" spans="5:5" x14ac:dyDescent="0.2">
      <c r="E72" s="122"/>
    </row>
    <row r="73" spans="5:5" x14ac:dyDescent="0.2">
      <c r="E73" s="122"/>
    </row>
    <row r="74" spans="5:5" x14ac:dyDescent="0.2">
      <c r="E74" s="122"/>
    </row>
    <row r="75" spans="5:5" x14ac:dyDescent="0.2">
      <c r="E75" s="122"/>
    </row>
    <row r="76" spans="5:5" x14ac:dyDescent="0.2">
      <c r="E76" s="122"/>
    </row>
    <row r="77" spans="5:5" x14ac:dyDescent="0.2">
      <c r="E77" s="122"/>
    </row>
    <row r="78" spans="5:5" x14ac:dyDescent="0.2">
      <c r="E78" s="122"/>
    </row>
    <row r="79" spans="5:5" x14ac:dyDescent="0.2">
      <c r="E79" s="122"/>
    </row>
    <row r="80" spans="5:5" x14ac:dyDescent="0.2">
      <c r="E80" s="122"/>
    </row>
    <row r="81" spans="1:7" x14ac:dyDescent="0.2">
      <c r="E81" s="122"/>
    </row>
    <row r="82" spans="1:7" x14ac:dyDescent="0.2">
      <c r="E82" s="122"/>
    </row>
    <row r="83" spans="1:7" x14ac:dyDescent="0.2">
      <c r="E83" s="122"/>
    </row>
    <row r="84" spans="1:7" x14ac:dyDescent="0.2">
      <c r="E84" s="122"/>
    </row>
    <row r="85" spans="1:7" x14ac:dyDescent="0.2">
      <c r="E85" s="122"/>
    </row>
    <row r="86" spans="1:7" x14ac:dyDescent="0.2">
      <c r="E86" s="122"/>
    </row>
    <row r="87" spans="1:7" x14ac:dyDescent="0.2">
      <c r="E87" s="122"/>
    </row>
    <row r="88" spans="1:7" x14ac:dyDescent="0.2">
      <c r="E88" s="122"/>
    </row>
    <row r="89" spans="1:7" x14ac:dyDescent="0.2">
      <c r="A89" s="163"/>
      <c r="B89" s="163"/>
    </row>
    <row r="90" spans="1:7" x14ac:dyDescent="0.2">
      <c r="A90" s="162"/>
      <c r="B90" s="162"/>
      <c r="C90" s="165"/>
      <c r="D90" s="165"/>
      <c r="E90" s="166"/>
      <c r="F90" s="165"/>
      <c r="G90" s="167"/>
    </row>
    <row r="91" spans="1:7" x14ac:dyDescent="0.2">
      <c r="A91" s="168"/>
      <c r="B91" s="168"/>
      <c r="C91" s="162"/>
      <c r="D91" s="162"/>
      <c r="E91" s="169"/>
      <c r="F91" s="162"/>
      <c r="G91" s="162"/>
    </row>
    <row r="92" spans="1:7" x14ac:dyDescent="0.2">
      <c r="A92" s="162"/>
      <c r="B92" s="162"/>
      <c r="C92" s="162"/>
      <c r="D92" s="162"/>
      <c r="E92" s="169"/>
      <c r="F92" s="162"/>
      <c r="G92" s="162"/>
    </row>
    <row r="93" spans="1:7" x14ac:dyDescent="0.2">
      <c r="A93" s="162"/>
      <c r="B93" s="162"/>
      <c r="C93" s="162"/>
      <c r="D93" s="162"/>
      <c r="E93" s="169"/>
      <c r="F93" s="162"/>
      <c r="G93" s="162"/>
    </row>
    <row r="94" spans="1:7" x14ac:dyDescent="0.2">
      <c r="A94" s="162"/>
      <c r="B94" s="162"/>
      <c r="C94" s="162"/>
      <c r="D94" s="162"/>
      <c r="E94" s="169"/>
      <c r="F94" s="162"/>
      <c r="G94" s="162"/>
    </row>
    <row r="95" spans="1:7" x14ac:dyDescent="0.2">
      <c r="A95" s="162"/>
      <c r="B95" s="162"/>
      <c r="C95" s="162"/>
      <c r="D95" s="162"/>
      <c r="E95" s="169"/>
      <c r="F95" s="162"/>
      <c r="G95" s="162"/>
    </row>
    <row r="96" spans="1:7" x14ac:dyDescent="0.2">
      <c r="A96" s="162"/>
      <c r="B96" s="162"/>
      <c r="C96" s="162"/>
      <c r="D96" s="162"/>
      <c r="E96" s="169"/>
      <c r="F96" s="162"/>
      <c r="G96" s="162"/>
    </row>
    <row r="97" spans="1:7" x14ac:dyDescent="0.2">
      <c r="A97" s="162"/>
      <c r="B97" s="162"/>
      <c r="C97" s="162"/>
      <c r="D97" s="162"/>
      <c r="E97" s="169"/>
      <c r="F97" s="162"/>
      <c r="G97" s="162"/>
    </row>
    <row r="98" spans="1:7" x14ac:dyDescent="0.2">
      <c r="A98" s="162"/>
      <c r="B98" s="162"/>
      <c r="C98" s="162"/>
      <c r="D98" s="162"/>
      <c r="E98" s="169"/>
      <c r="F98" s="162"/>
      <c r="G98" s="162"/>
    </row>
    <row r="99" spans="1:7" x14ac:dyDescent="0.2">
      <c r="A99" s="162"/>
      <c r="B99" s="162"/>
      <c r="C99" s="162"/>
      <c r="D99" s="162"/>
      <c r="E99" s="169"/>
      <c r="F99" s="162"/>
      <c r="G99" s="162"/>
    </row>
    <row r="100" spans="1:7" x14ac:dyDescent="0.2">
      <c r="A100" s="162"/>
      <c r="B100" s="162"/>
      <c r="C100" s="162"/>
      <c r="D100" s="162"/>
      <c r="E100" s="169"/>
      <c r="F100" s="162"/>
      <c r="G100" s="162"/>
    </row>
    <row r="101" spans="1:7" x14ac:dyDescent="0.2">
      <c r="A101" s="162"/>
      <c r="B101" s="162"/>
      <c r="C101" s="162"/>
      <c r="D101" s="162"/>
      <c r="E101" s="169"/>
      <c r="F101" s="162"/>
      <c r="G101" s="162"/>
    </row>
    <row r="102" spans="1:7" x14ac:dyDescent="0.2">
      <c r="A102" s="162"/>
      <c r="B102" s="162"/>
      <c r="C102" s="162"/>
      <c r="D102" s="162"/>
      <c r="E102" s="169"/>
      <c r="F102" s="162"/>
      <c r="G102" s="162"/>
    </row>
    <row r="103" spans="1:7" x14ac:dyDescent="0.2">
      <c r="A103" s="162"/>
      <c r="B103" s="162"/>
      <c r="C103" s="162"/>
      <c r="D103" s="162"/>
      <c r="E103" s="169"/>
      <c r="F103" s="162"/>
      <c r="G103" s="16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2011-11-25T19:39:02Z</dcterms:created>
  <dcterms:modified xsi:type="dcterms:W3CDTF">2011-11-25T19:43:43Z</dcterms:modified>
</cp:coreProperties>
</file>